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Advance\1WEB\Redesign 2016-17\Content creation\Documents and Files\HR-Jobs\Health Benefits\"/>
    </mc:Choice>
  </mc:AlternateContent>
  <workbookProtection workbookAlgorithmName="SHA-512" workbookHashValue="3a5XXJEx2OC0WxMoWYF+nRgpT1m8gy/jHIxF2j0MW2v4GRuhALyGiWoNCYjaAw5bvdWyGZVhN0o1kGmtvceXUA==" workbookSaltValue="k4SCQGTq69kAlp86W//yBg==" workbookSpinCount="100000" lockStructure="1"/>
  <bookViews>
    <workbookView xWindow="0" yWindow="0" windowWidth="19200" windowHeight="11595"/>
  </bookViews>
  <sheets>
    <sheet name="Sheet1" sheetId="1" r:id="rId1"/>
    <sheet name="Sheet2" sheetId="2" state="hidden" r:id="rId2"/>
  </sheets>
  <calcPr calcId="152511"/>
</workbook>
</file>

<file path=xl/calcChain.xml><?xml version="1.0" encoding="utf-8"?>
<calcChain xmlns="http://schemas.openxmlformats.org/spreadsheetml/2006/main">
  <c r="E18" i="1" l="1"/>
  <c r="E10" i="1"/>
  <c r="E21" i="1" l="1"/>
  <c r="E14" i="1" l="1"/>
  <c r="E8" i="1"/>
  <c r="E25" i="1" l="1"/>
</calcChain>
</file>

<file path=xl/sharedStrings.xml><?xml version="1.0" encoding="utf-8"?>
<sst xmlns="http://schemas.openxmlformats.org/spreadsheetml/2006/main" count="73" uniqueCount="47">
  <si>
    <t>Medical Tier</t>
  </si>
  <si>
    <t>Employee Only</t>
  </si>
  <si>
    <t>Employee + 1</t>
  </si>
  <si>
    <t>Employee + Family</t>
  </si>
  <si>
    <t>Employee + Children</t>
  </si>
  <si>
    <t>Medical Plan</t>
  </si>
  <si>
    <t>Kaiser</t>
  </si>
  <si>
    <t>Moda</t>
  </si>
  <si>
    <t>Employee Group</t>
  </si>
  <si>
    <t>Classified</t>
  </si>
  <si>
    <t>Full Time Faculty</t>
  </si>
  <si>
    <t>PT Faculty</t>
  </si>
  <si>
    <t>Other</t>
  </si>
  <si>
    <t>FT Faculty</t>
  </si>
  <si>
    <t>Admin</t>
  </si>
  <si>
    <t>Admin/Confidential</t>
  </si>
  <si>
    <t>Emp Only</t>
  </si>
  <si>
    <t>Emp +1</t>
  </si>
  <si>
    <t>Emp + Fam</t>
  </si>
  <si>
    <t>Emp + Child</t>
  </si>
  <si>
    <t>Health</t>
  </si>
  <si>
    <t>Dental</t>
  </si>
  <si>
    <t>Willamette</t>
  </si>
  <si>
    <t>Vision</t>
  </si>
  <si>
    <t>Dental Plan</t>
  </si>
  <si>
    <t>Vision Plan</t>
  </si>
  <si>
    <t>Life</t>
  </si>
  <si>
    <t>LTD</t>
  </si>
  <si>
    <t>Dental Tier</t>
  </si>
  <si>
    <t>Vision Tier</t>
  </si>
  <si>
    <t>Life &amp; AD&amp;D</t>
  </si>
  <si>
    <t>Enter Gross Monthly Salary</t>
  </si>
  <si>
    <t>2. Your fringe package amount is based on your medical selection.</t>
  </si>
  <si>
    <t>1. This tool should be used for estimates only. The actual cost may vary.</t>
  </si>
  <si>
    <t>Clackamas Community College</t>
  </si>
  <si>
    <t>Please Select</t>
  </si>
  <si>
    <t>Kaiser HSA Comp.</t>
  </si>
  <si>
    <t>Moda Plan Birch</t>
  </si>
  <si>
    <t>Moda Plan Birch Syn.</t>
  </si>
  <si>
    <t>Moda Plan Cedar</t>
  </si>
  <si>
    <t>Moda Plan Cedar Syn.</t>
  </si>
  <si>
    <t>Moda Evergreen</t>
  </si>
  <si>
    <t>Moda Plan Pearl</t>
  </si>
  <si>
    <t>Moda Plan Opal</t>
  </si>
  <si>
    <t>2016-2017 Monthly Benefits Cost Estimator</t>
  </si>
  <si>
    <t xml:space="preserve">Total Monthly Out of Pocket </t>
  </si>
  <si>
    <t>To find your monthly out of pocket cost, update all green fields below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</si>
</sst>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$&quot;#,##0.00_);\(&quot;$&quot;#,##0.00\)"/>
    <numFmt numFmtId="8" formatCode="&quot;$&quot;#,##0.00_);[Red]\(&quot;$&quot;#,##0.00\)"/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0"/>
      <name val="Arial"/>
      <family val="2"/>
    </font>
    <font>
      <sz val="11"/>
      <color rgb="FFC00000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3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C00000"/>
      <name val="Arial"/>
      <family val="2"/>
    </font>
    <font>
      <b/>
      <sz val="10"/>
      <color theme="1"/>
      <name val="Arial"/>
      <family val="2"/>
    </font>
    <font>
      <i/>
      <sz val="10"/>
      <color rgb="FFC00000"/>
      <name val="Arial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164" fontId="0" fillId="0" borderId="0" xfId="0" applyNumberFormat="1"/>
    <xf numFmtId="0" fontId="2" fillId="0" borderId="0" xfId="1" applyFont="1" applyAlignment="1">
      <alignment horizontal="left" vertical="center" wrapText="1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4" fillId="0" borderId="1" xfId="0" applyFont="1" applyBorder="1"/>
    <xf numFmtId="0" fontId="5" fillId="0" borderId="2" xfId="0" applyFont="1" applyBorder="1"/>
    <xf numFmtId="0" fontId="8" fillId="0" borderId="4" xfId="0" applyFont="1" applyBorder="1"/>
    <xf numFmtId="0" fontId="9" fillId="2" borderId="0" xfId="0" applyFont="1" applyFill="1" applyBorder="1"/>
    <xf numFmtId="0" fontId="9" fillId="0" borderId="0" xfId="0" applyFont="1" applyBorder="1"/>
    <xf numFmtId="0" fontId="9" fillId="0" borderId="0" xfId="0" applyFont="1"/>
    <xf numFmtId="0" fontId="11" fillId="0" borderId="4" xfId="0" applyFont="1" applyBorder="1"/>
    <xf numFmtId="0" fontId="12" fillId="0" borderId="0" xfId="0" applyFont="1" applyBorder="1"/>
    <xf numFmtId="0" fontId="13" fillId="0" borderId="0" xfId="0" applyFont="1" applyBorder="1"/>
    <xf numFmtId="0" fontId="13" fillId="0" borderId="0" xfId="0" applyFont="1"/>
    <xf numFmtId="164" fontId="9" fillId="2" borderId="0" xfId="0" applyNumberFormat="1" applyFont="1" applyFill="1" applyBorder="1"/>
    <xf numFmtId="8" fontId="9" fillId="2" borderId="0" xfId="0" applyNumberFormat="1" applyFont="1" applyFill="1" applyBorder="1"/>
    <xf numFmtId="8" fontId="9" fillId="3" borderId="5" xfId="0" applyNumberFormat="1" applyFont="1" applyFill="1" applyBorder="1" applyAlignment="1">
      <alignment horizontal="right"/>
    </xf>
    <xf numFmtId="0" fontId="8" fillId="0" borderId="6" xfId="0" applyFont="1" applyBorder="1"/>
    <xf numFmtId="0" fontId="9" fillId="0" borderId="7" xfId="0" applyFont="1" applyBorder="1"/>
    <xf numFmtId="0" fontId="6" fillId="3" borderId="10" xfId="0" applyFont="1" applyFill="1" applyBorder="1"/>
    <xf numFmtId="8" fontId="6" fillId="3" borderId="11" xfId="0" applyNumberFormat="1" applyFont="1" applyFill="1" applyBorder="1" applyAlignment="1">
      <alignment horizontal="right"/>
    </xf>
    <xf numFmtId="0" fontId="14" fillId="0" borderId="0" xfId="0" applyFont="1"/>
    <xf numFmtId="0" fontId="5" fillId="0" borderId="0" xfId="0" applyFont="1" applyAlignment="1">
      <alignment horizontal="left"/>
    </xf>
    <xf numFmtId="8" fontId="5" fillId="0" borderId="0" xfId="0" applyNumberFormat="1" applyFont="1" applyAlignment="1">
      <alignment horizontal="right"/>
    </xf>
    <xf numFmtId="8" fontId="5" fillId="0" borderId="3" xfId="0" applyNumberFormat="1" applyFont="1" applyBorder="1" applyAlignment="1">
      <alignment horizontal="right"/>
    </xf>
    <xf numFmtId="8" fontId="9" fillId="0" borderId="5" xfId="0" applyNumberFormat="1" applyFont="1" applyBorder="1" applyAlignment="1">
      <alignment horizontal="right"/>
    </xf>
    <xf numFmtId="7" fontId="10" fillId="3" borderId="5" xfId="0" applyNumberFormat="1" applyFont="1" applyFill="1" applyBorder="1" applyAlignment="1">
      <alignment horizontal="right"/>
    </xf>
    <xf numFmtId="8" fontId="13" fillId="0" borderId="5" xfId="0" applyNumberFormat="1" applyFont="1" applyBorder="1" applyAlignment="1">
      <alignment horizontal="right"/>
    </xf>
    <xf numFmtId="8" fontId="9" fillId="0" borderId="8" xfId="0" applyNumberFormat="1" applyFont="1" applyBorder="1" applyAlignment="1">
      <alignment horizontal="right"/>
    </xf>
    <xf numFmtId="0" fontId="2" fillId="0" borderId="0" xfId="1" applyFont="1" applyAlignment="1">
      <alignment horizontal="right" vertical="center" wrapText="1"/>
    </xf>
    <xf numFmtId="0" fontId="1" fillId="0" borderId="6" xfId="1" applyFont="1" applyBorder="1" applyAlignment="1">
      <alignment horizontal="left"/>
    </xf>
    <xf numFmtId="0" fontId="1" fillId="0" borderId="7" xfId="1" applyFont="1" applyBorder="1" applyAlignment="1">
      <alignment horizontal="left"/>
    </xf>
    <xf numFmtId="0" fontId="1" fillId="0" borderId="8" xfId="1" applyFont="1" applyBorder="1" applyAlignment="1">
      <alignment horizontal="left"/>
    </xf>
    <xf numFmtId="0" fontId="13" fillId="0" borderId="1" xfId="0" applyFont="1" applyBorder="1" applyAlignment="1">
      <alignment horizontal="left"/>
    </xf>
    <xf numFmtId="0" fontId="13" fillId="0" borderId="2" xfId="0" applyFont="1" applyBorder="1" applyAlignment="1">
      <alignment horizontal="left"/>
    </xf>
    <xf numFmtId="0" fontId="13" fillId="0" borderId="3" xfId="0" applyFont="1" applyBorder="1" applyAlignment="1">
      <alignment horizontal="left"/>
    </xf>
    <xf numFmtId="0" fontId="6" fillId="5" borderId="1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7" fillId="5" borderId="6" xfId="0" applyFont="1" applyFill="1" applyBorder="1" applyAlignment="1">
      <alignment horizontal="center"/>
    </xf>
    <xf numFmtId="0" fontId="7" fillId="5" borderId="7" xfId="0" applyFont="1" applyFill="1" applyBorder="1" applyAlignment="1">
      <alignment horizontal="center"/>
    </xf>
    <xf numFmtId="0" fontId="7" fillId="5" borderId="8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9"/>
  <sheetViews>
    <sheetView tabSelected="1" workbookViewId="0">
      <selection activeCell="L8" sqref="L8"/>
    </sheetView>
  </sheetViews>
  <sheetFormatPr defaultRowHeight="15" x14ac:dyDescent="0.25"/>
  <cols>
    <col min="1" max="1" width="10" style="5" customWidth="1"/>
    <col min="2" max="2" width="20.5703125" style="4" bestFit="1" customWidth="1"/>
    <col min="3" max="3" width="29.140625" style="5" bestFit="1" customWidth="1"/>
    <col min="4" max="4" width="3.42578125" style="5" customWidth="1"/>
    <col min="5" max="5" width="23.7109375" style="25" bestFit="1" customWidth="1"/>
    <col min="6" max="16384" width="9.140625" style="5"/>
  </cols>
  <sheetData>
    <row r="1" spans="2:5" ht="15.75" thickBot="1" x14ac:dyDescent="0.3"/>
    <row r="2" spans="2:5" ht="18" x14ac:dyDescent="0.25">
      <c r="B2" s="38" t="s">
        <v>34</v>
      </c>
      <c r="C2" s="39"/>
      <c r="D2" s="39"/>
      <c r="E2" s="40"/>
    </row>
    <row r="3" spans="2:5" ht="17.25" thickBot="1" x14ac:dyDescent="0.3">
      <c r="B3" s="44" t="s">
        <v>44</v>
      </c>
      <c r="C3" s="45"/>
      <c r="D3" s="45"/>
      <c r="E3" s="46"/>
    </row>
    <row r="4" spans="2:5" ht="15.75" customHeight="1" thickBot="1" x14ac:dyDescent="0.25">
      <c r="B4" s="41" t="s">
        <v>46</v>
      </c>
      <c r="C4" s="42"/>
      <c r="D4" s="42"/>
      <c r="E4" s="43"/>
    </row>
    <row r="5" spans="2:5" x14ac:dyDescent="0.25">
      <c r="B5" s="6"/>
      <c r="C5" s="7"/>
      <c r="D5" s="7"/>
      <c r="E5" s="26"/>
    </row>
    <row r="6" spans="2:5" s="11" customFormat="1" ht="15.75" x14ac:dyDescent="0.25">
      <c r="B6" s="8" t="s">
        <v>8</v>
      </c>
      <c r="C6" s="9" t="s">
        <v>35</v>
      </c>
      <c r="D6" s="10"/>
      <c r="E6" s="27"/>
    </row>
    <row r="7" spans="2:5" s="11" customFormat="1" ht="15.75" x14ac:dyDescent="0.25">
      <c r="B7" s="8"/>
      <c r="C7" s="10"/>
      <c r="D7" s="10"/>
      <c r="E7" s="27"/>
    </row>
    <row r="8" spans="2:5" s="11" customFormat="1" ht="15.75" x14ac:dyDescent="0.25">
      <c r="B8" s="8" t="s">
        <v>0</v>
      </c>
      <c r="C8" s="9" t="s">
        <v>35</v>
      </c>
      <c r="D8" s="10"/>
      <c r="E8" s="28" t="str">
        <f>IF(AND(C6=Sheet2!B3,C8=Sheet2!B10),Sheet2!A17,IF(AND(C6=Sheet2!B3,C8=Sheet2!B11),Sheet2!A18,IF(AND(C6=Sheet2!B3,C8=Sheet2!B12),Sheet2!A19,IF(AND(C6=Sheet2!B3,C8=Sheet2!B13),Sheet2!A20,IF(AND(C6=Sheet2!B4,C8=Sheet2!B10),Sheet2!B17,IF(AND(C6=Sheet2!B4,C8=Sheet2!B11),Sheet2!B18,IF(AND(C6=Sheet2!B4,C8=Sheet2!B12),Sheet2!B19,IF(AND(C6=Sheet2!B4,C8=Sheet2!B13),Sheet2!B20,IF(AND(C6=Sheet2!B5,C8=Sheet2!B10),Sheet2!C17,IF(AND(C6=Sheet2!B5,C8=Sheet2!B11),Sheet2!C18,IF(AND(C6=Sheet2!B5,C8=Sheet2!B12),Sheet2!C19,IF(AND(C6=Sheet2!B5,C8=Sheet2!B13),Sheet2!C20,IF(C6=Sheet2!B6,Sheet2!D17,IF(C6=Sheet2!B7,Sheet2!E17,"Select Group and Tier"))))))))))))))</f>
        <v>Select Group and Tier</v>
      </c>
    </row>
    <row r="9" spans="2:5" s="11" customFormat="1" ht="15.75" x14ac:dyDescent="0.25">
      <c r="B9" s="8"/>
      <c r="C9" s="10"/>
      <c r="D9" s="10"/>
      <c r="E9" s="27"/>
    </row>
    <row r="10" spans="2:5" s="11" customFormat="1" ht="15.75" x14ac:dyDescent="0.25">
      <c r="B10" s="8" t="s">
        <v>5</v>
      </c>
      <c r="C10" s="9" t="s">
        <v>35</v>
      </c>
      <c r="D10" s="10"/>
      <c r="E10" s="18" t="str">
        <f>IF(AND(C8=Sheet2!B10,C10=Sheet2!B23),Sheet2!C23,IF(AND(C8=Sheet2!B11,C10=Sheet2!B23),Sheet2!D23,IF(AND(C8=Sheet2!B12,C10=Sheet2!B23),Sheet2!E23,IF(AND(C8=Sheet2!B13,C10=Sheet2!B23),Sheet2!F23,IF(AND(C8=Sheet2!B10,C10=Sheet2!B25),Sheet2!C25,IF(AND(C8=Sheet2!B11,C10=Sheet2!B25),Sheet2!D25,IF(AND(C8=Sheet2!B12,C10=Sheet2!B25),Sheet2!E25,IF(AND(C8=Sheet2!B13,C10=Sheet2!B25),Sheet2!F25,IF(AND(C8=Sheet2!B10,C10=Sheet2!B26),Sheet2!C26,IF(AND(C8=Sheet2!B11,C10=Sheet2!B26),Sheet2!D26,IF(AND(C8=Sheet2!B12,C10=Sheet2!B26),Sheet2!E26,IF(AND(C8=Sheet2!B13,C10=Sheet2!B26),Sheet2!F26,IF(AND(C8=Sheet2!B10,C10=Sheet2!B27),Sheet2!C27,IF(AND(C8=Sheet2!B11,C10=Sheet2!B27),Sheet2!D27,IF(AND(C8=Sheet2!B12,C10=Sheet2!B27),Sheet2!E27,IF(AND(C8=Sheet2!B13,C10=Sheet2!B27),Sheet2!F27,IF(AND(C8=Sheet2!B10,C10=Sheet2!B28),Sheet2!C28,IF(AND(C8=Sheet2!B11,C10=Sheet2!B28),Sheet2!D28,IF(AND(C8=Sheet2!B12,C10=Sheet2!B28),Sheet2!E28,IF(AND(C8=Sheet2!B13,C10=Sheet2!B28),Sheet2!F28,IF(AND(C8=Sheet2!B10,C10=Sheet2!B29),Sheet2!C29,IF(AND(C8=Sheet2!B11,C10=Sheet2!B29),Sheet2!D29,IF(AND(C8=Sheet2!B12,C10=Sheet2!B29),Sheet2!E29,IF(AND(C8=Sheet2!B13,C10=Sheet2!B29),Sheet2!F29,IF(AND(C8=Sheet2!B10,C10=Sheet2!B24),Sheet2!C24,IF(AND(C8=Sheet2!B11,C10=Sheet2!B24),Sheet2!D24,IF(AND(C8=Sheet2!B12,C10=Sheet2!B24),Sheet2!E24,IF(AND(C8=Sheet2!B13,C10=Sheet2!B24),Sheet2!F24,"Select Tier and Plan"))))))))))))))))))))))))))))</f>
        <v>Select Tier and Plan</v>
      </c>
    </row>
    <row r="11" spans="2:5" s="11" customFormat="1" ht="15.75" x14ac:dyDescent="0.25">
      <c r="B11" s="8"/>
      <c r="C11" s="10"/>
      <c r="D11" s="10"/>
      <c r="E11" s="27"/>
    </row>
    <row r="12" spans="2:5" s="11" customFormat="1" ht="15.75" x14ac:dyDescent="0.25">
      <c r="B12" s="8" t="s">
        <v>28</v>
      </c>
      <c r="C12" s="9" t="s">
        <v>35</v>
      </c>
      <c r="D12" s="10"/>
      <c r="E12" s="27"/>
    </row>
    <row r="13" spans="2:5" s="11" customFormat="1" ht="15.75" x14ac:dyDescent="0.25">
      <c r="B13" s="8"/>
      <c r="C13" s="10"/>
      <c r="D13" s="10"/>
      <c r="E13" s="27"/>
    </row>
    <row r="14" spans="2:5" s="11" customFormat="1" ht="15.75" x14ac:dyDescent="0.25">
      <c r="B14" s="8" t="s">
        <v>24</v>
      </c>
      <c r="C14" s="9" t="s">
        <v>35</v>
      </c>
      <c r="D14" s="10"/>
      <c r="E14" s="18" t="str">
        <f>IF(AND(C12=Sheet2!B10,C14=Sheet2!B32),Sheet2!C32,IF(AND(C12=Sheet2!B11,C14=Sheet2!B32),Sheet2!D32,IF(AND(C12=Sheet2!B12,C14=Sheet2!B32),Sheet2!E32,IF(AND(C12=Sheet2!B13,C14=Sheet2!B32),Sheet2!F32,IF(AND(C12=Sheet2!B10,C14=Sheet2!B33),Sheet2!C33,IF(AND(C12=Sheet2!B11,C14=Sheet2!B33),Sheet2!D33,IF(AND(C12=Sheet2!B12,C14=Sheet2!B33),Sheet2!E33,IF(AND(C12=Sheet2!B13,C14=Sheet2!B33),Sheet2!F33,IF(AND(C12=Sheet2!B10,C14=Sheet2!B34),Sheet2!C34,IF(AND(C12=Sheet2!B11,C14=Sheet2!B34),Sheet2!D34,IF(AND(C12=Sheet2!B12,C14=Sheet2!B34),Sheet2!E34,IF(AND(C12=Sheet2!B13,C14=Sheet2!B34),Sheet2!F34,"Select Tier and Plan"))))))))))))</f>
        <v>Select Tier and Plan</v>
      </c>
    </row>
    <row r="15" spans="2:5" s="11" customFormat="1" ht="15.75" x14ac:dyDescent="0.25">
      <c r="B15" s="8"/>
      <c r="C15" s="10"/>
      <c r="D15" s="10"/>
      <c r="E15" s="27"/>
    </row>
    <row r="16" spans="2:5" s="11" customFormat="1" ht="15.75" x14ac:dyDescent="0.25">
      <c r="B16" s="8" t="s">
        <v>29</v>
      </c>
      <c r="C16" s="9" t="s">
        <v>35</v>
      </c>
      <c r="D16" s="10"/>
      <c r="E16" s="27"/>
    </row>
    <row r="17" spans="2:13" s="11" customFormat="1" ht="15.75" x14ac:dyDescent="0.25">
      <c r="B17" s="8"/>
      <c r="C17" s="10"/>
      <c r="D17" s="10"/>
      <c r="E17" s="27"/>
    </row>
    <row r="18" spans="2:13" s="11" customFormat="1" ht="15.75" x14ac:dyDescent="0.25">
      <c r="B18" s="8" t="s">
        <v>25</v>
      </c>
      <c r="C18" s="9" t="s">
        <v>35</v>
      </c>
      <c r="D18" s="10"/>
      <c r="E18" s="18" t="str">
        <f>IF(AND(C16=Sheet2!B10,C18=Sheet2!B37),Sheet2!C37,IF(AND(C16=Sheet2!B11,C18=Sheet2!B37),Sheet2!D37,IF(AND(C16=Sheet2!B12,C18=Sheet2!B37),Sheet2!E37,IF(AND(C16=Sheet2!B13,C18=Sheet2!B37),Sheet2!F37,IF(AND(C16=Sheet2!B10,C18=Sheet2!B39),Sheet2!C39,IF(AND(C16=Sheet2!B11,C18=Sheet2!B39),Sheet2!D39,IF(AND(C16=Sheet2!B12,C18=Sheet2!B39),Sheet2!E39,IF(AND(C16=Sheet2!B13,C18=Sheet2!B39),Sheet2!F39,IF(AND(C16=Sheet2!B10,C18=Sheet2!B38),Sheet2!C38,IF(AND(C16=Sheet2!B11,C18=Sheet2!B38),Sheet2!D38,IF(AND(C16=Sheet2!B12,C18=Sheet2!B38),Sheet2!E38,IF(AND(C16=Sheet2!B13,C18=Sheet2!B38),Sheet2!F38,"Select Tier and Plan"))))))))))))</f>
        <v>Select Tier and Plan</v>
      </c>
    </row>
    <row r="19" spans="2:13" s="11" customFormat="1" ht="15.75" x14ac:dyDescent="0.25">
      <c r="B19" s="8"/>
      <c r="C19" s="10"/>
      <c r="D19" s="10"/>
      <c r="E19" s="27"/>
    </row>
    <row r="20" spans="2:13" s="15" customFormat="1" ht="12.75" x14ac:dyDescent="0.2">
      <c r="B20" s="12"/>
      <c r="C20" s="13" t="s">
        <v>31</v>
      </c>
      <c r="D20" s="14"/>
      <c r="E20" s="29"/>
    </row>
    <row r="21" spans="2:13" s="11" customFormat="1" ht="15.75" x14ac:dyDescent="0.25">
      <c r="B21" s="8" t="s">
        <v>27</v>
      </c>
      <c r="C21" s="16">
        <v>0</v>
      </c>
      <c r="D21" s="10"/>
      <c r="E21" s="18">
        <f>IF(OR(C6=Sheet2!B6,C6=Sheet2!B7),0,C21*0.00318)</f>
        <v>0</v>
      </c>
    </row>
    <row r="22" spans="2:13" s="11" customFormat="1" ht="17.25" customHeight="1" x14ac:dyDescent="0.25">
      <c r="B22" s="8"/>
      <c r="C22" s="10"/>
      <c r="D22" s="10"/>
      <c r="E22" s="27"/>
    </row>
    <row r="23" spans="2:13" s="11" customFormat="1" ht="15.75" x14ac:dyDescent="0.25">
      <c r="B23" s="8" t="s">
        <v>30</v>
      </c>
      <c r="C23" s="17">
        <v>6.85</v>
      </c>
      <c r="D23" s="10"/>
      <c r="E23" s="18">
        <v>6.85</v>
      </c>
    </row>
    <row r="24" spans="2:13" s="11" customFormat="1" ht="16.5" thickBot="1" x14ac:dyDescent="0.3">
      <c r="B24" s="19"/>
      <c r="C24" s="20"/>
      <c r="D24" s="20"/>
      <c r="E24" s="30"/>
    </row>
    <row r="25" spans="2:13" s="23" customFormat="1" ht="21" thickBot="1" x14ac:dyDescent="0.35">
      <c r="B25" s="47" t="s">
        <v>45</v>
      </c>
      <c r="C25" s="48"/>
      <c r="D25" s="21"/>
      <c r="E25" s="22">
        <f>IF(SUM(E8:E23)&gt;0,SUM(E8:E23),"$0.00")</f>
        <v>6.85</v>
      </c>
    </row>
    <row r="26" spans="2:13" ht="14.25" x14ac:dyDescent="0.2">
      <c r="B26" s="35" t="s">
        <v>33</v>
      </c>
      <c r="C26" s="36"/>
      <c r="D26" s="36"/>
      <c r="E26" s="37"/>
      <c r="F26" s="24"/>
      <c r="G26" s="24"/>
      <c r="H26" s="24"/>
      <c r="I26" s="24"/>
      <c r="J26" s="24"/>
      <c r="K26" s="24"/>
      <c r="L26" s="24"/>
      <c r="M26" s="24"/>
    </row>
    <row r="27" spans="2:13" ht="15.75" customHeight="1" thickBot="1" x14ac:dyDescent="0.25">
      <c r="B27" s="32" t="s">
        <v>32</v>
      </c>
      <c r="C27" s="33"/>
      <c r="D27" s="33"/>
      <c r="E27" s="34"/>
      <c r="F27" s="24"/>
      <c r="G27" s="24"/>
      <c r="H27" s="24"/>
      <c r="I27" s="24"/>
      <c r="J27" s="24"/>
      <c r="K27" s="24"/>
      <c r="L27" s="24"/>
      <c r="M27" s="24"/>
    </row>
    <row r="28" spans="2:13" ht="14.25" customHeight="1" x14ac:dyDescent="0.2">
      <c r="B28" s="2"/>
      <c r="C28" s="2"/>
      <c r="D28" s="2"/>
      <c r="E28" s="31"/>
      <c r="F28" s="2"/>
      <c r="G28" s="2"/>
      <c r="H28" s="2"/>
      <c r="I28" s="2"/>
      <c r="J28" s="2"/>
      <c r="K28" s="2"/>
      <c r="L28" s="24"/>
      <c r="M28" s="24"/>
    </row>
    <row r="29" spans="2:13" ht="14.25" customHeight="1" x14ac:dyDescent="0.2">
      <c r="B29" s="2"/>
      <c r="C29" s="2"/>
      <c r="D29" s="2"/>
      <c r="E29" s="31"/>
      <c r="F29" s="2"/>
      <c r="G29" s="2"/>
      <c r="H29" s="2"/>
      <c r="I29" s="2"/>
      <c r="J29" s="2"/>
      <c r="K29" s="24"/>
      <c r="L29" s="24"/>
      <c r="M29" s="24"/>
    </row>
  </sheetData>
  <sheetProtection selectLockedCells="1" selectUnlockedCells="1"/>
  <dataConsolidate/>
  <mergeCells count="6">
    <mergeCell ref="B27:E27"/>
    <mergeCell ref="B26:E26"/>
    <mergeCell ref="B2:E2"/>
    <mergeCell ref="B4:E4"/>
    <mergeCell ref="B3:E3"/>
    <mergeCell ref="B25:C25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Sheet2!$B$9:$B$13</xm:f>
          </x14:formula1>
          <xm:sqref>C8 C16 C12</xm:sqref>
        </x14:dataValidation>
        <x14:dataValidation type="list" allowBlank="1" showInputMessage="1" showErrorMessage="1">
          <x14:formula1>
            <xm:f>Sheet2!$B$22:$B$29</xm:f>
          </x14:formula1>
          <xm:sqref>C10</xm:sqref>
        </x14:dataValidation>
        <x14:dataValidation type="list" allowBlank="1" showInputMessage="1" showErrorMessage="1">
          <x14:formula1>
            <xm:f>Sheet2!$B$2:$B$7</xm:f>
          </x14:formula1>
          <xm:sqref>C6</xm:sqref>
        </x14:dataValidation>
        <x14:dataValidation type="list" allowBlank="1" showInputMessage="1" showErrorMessage="1">
          <x14:formula1>
            <xm:f>Sheet2!$B$31:$B$34</xm:f>
          </x14:formula1>
          <xm:sqref>C14</xm:sqref>
        </x14:dataValidation>
        <x14:dataValidation type="list" allowBlank="1" showInputMessage="1" showErrorMessage="1">
          <x14:formula1>
            <xm:f>Sheet2!$B$36:$B$39</xm:f>
          </x14:formula1>
          <xm:sqref>C18</xm:sqref>
        </x14:dataValidation>
        <x14:dataValidation type="list" allowBlank="1" showInputMessage="1" showErrorMessage="1">
          <x14:formula1>
            <xm:f>Sheet2!$C$42</xm:f>
          </x14:formula1>
          <xm:sqref>C23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2"/>
  <sheetViews>
    <sheetView workbookViewId="0">
      <selection activeCell="C27" sqref="C27"/>
    </sheetView>
  </sheetViews>
  <sheetFormatPr defaultRowHeight="15" x14ac:dyDescent="0.25"/>
  <cols>
    <col min="2" max="2" width="19.7109375" bestFit="1" customWidth="1"/>
    <col min="3" max="3" width="9.42578125" bestFit="1" customWidth="1"/>
    <col min="4" max="4" width="9.85546875" bestFit="1" customWidth="1"/>
    <col min="5" max="5" width="10.42578125" bestFit="1" customWidth="1"/>
    <col min="6" max="6" width="11.28515625" bestFit="1" customWidth="1"/>
    <col min="8" max="8" width="9.85546875" bestFit="1" customWidth="1"/>
  </cols>
  <sheetData>
    <row r="2" spans="1:5" x14ac:dyDescent="0.25">
      <c r="B2" t="s">
        <v>35</v>
      </c>
    </row>
    <row r="3" spans="1:5" x14ac:dyDescent="0.25">
      <c r="B3" t="s">
        <v>9</v>
      </c>
    </row>
    <row r="4" spans="1:5" x14ac:dyDescent="0.25">
      <c r="B4" t="s">
        <v>10</v>
      </c>
    </row>
    <row r="5" spans="1:5" x14ac:dyDescent="0.25">
      <c r="B5" t="s">
        <v>15</v>
      </c>
    </row>
    <row r="6" spans="1:5" x14ac:dyDescent="0.25">
      <c r="B6" t="s">
        <v>11</v>
      </c>
    </row>
    <row r="7" spans="1:5" x14ac:dyDescent="0.25">
      <c r="B7" t="s">
        <v>12</v>
      </c>
    </row>
    <row r="9" spans="1:5" x14ac:dyDescent="0.25">
      <c r="B9" t="s">
        <v>35</v>
      </c>
    </row>
    <row r="10" spans="1:5" x14ac:dyDescent="0.25">
      <c r="B10" t="s">
        <v>1</v>
      </c>
    </row>
    <row r="11" spans="1:5" x14ac:dyDescent="0.25">
      <c r="B11" t="s">
        <v>2</v>
      </c>
    </row>
    <row r="12" spans="1:5" x14ac:dyDescent="0.25">
      <c r="B12" t="s">
        <v>3</v>
      </c>
    </row>
    <row r="13" spans="1:5" x14ac:dyDescent="0.25">
      <c r="B13" t="s">
        <v>4</v>
      </c>
    </row>
    <row r="16" spans="1:5" x14ac:dyDescent="0.25">
      <c r="A16" t="s">
        <v>9</v>
      </c>
      <c r="B16" t="s">
        <v>13</v>
      </c>
      <c r="C16" t="s">
        <v>14</v>
      </c>
      <c r="D16" t="s">
        <v>11</v>
      </c>
      <c r="E16" t="s">
        <v>12</v>
      </c>
    </row>
    <row r="17" spans="1:6" x14ac:dyDescent="0.25">
      <c r="A17" s="3">
        <v>-708</v>
      </c>
      <c r="B17" s="3">
        <v>-728</v>
      </c>
      <c r="C17" s="3">
        <v>-728</v>
      </c>
      <c r="D17" s="3">
        <v>-447.52</v>
      </c>
      <c r="E17" s="3">
        <v>0</v>
      </c>
    </row>
    <row r="18" spans="1:6" x14ac:dyDescent="0.25">
      <c r="A18" s="3">
        <v>-1175</v>
      </c>
      <c r="B18" s="3">
        <v>-1203</v>
      </c>
      <c r="C18" s="3">
        <v>-1203</v>
      </c>
      <c r="D18" s="3">
        <v>-447.52</v>
      </c>
      <c r="E18" s="3">
        <v>0</v>
      </c>
    </row>
    <row r="19" spans="1:6" x14ac:dyDescent="0.25">
      <c r="A19" s="3">
        <v>-1559</v>
      </c>
      <c r="B19" s="3">
        <v>-1621</v>
      </c>
      <c r="C19" s="3">
        <v>-1621</v>
      </c>
      <c r="D19" s="3">
        <v>-447.52</v>
      </c>
      <c r="E19" s="3">
        <v>0</v>
      </c>
    </row>
    <row r="20" spans="1:6" x14ac:dyDescent="0.25">
      <c r="A20" s="3">
        <v>-1078</v>
      </c>
      <c r="B20" s="3">
        <v>-1022</v>
      </c>
      <c r="C20" s="3">
        <v>-1022</v>
      </c>
      <c r="D20" s="3">
        <v>-447.52</v>
      </c>
      <c r="E20" s="3">
        <v>0</v>
      </c>
    </row>
    <row r="22" spans="1:6" x14ac:dyDescent="0.25">
      <c r="B22" t="s">
        <v>35</v>
      </c>
      <c r="C22" t="s">
        <v>16</v>
      </c>
      <c r="D22" t="s">
        <v>17</v>
      </c>
      <c r="E22" t="s">
        <v>18</v>
      </c>
      <c r="F22" t="s">
        <v>19</v>
      </c>
    </row>
    <row r="23" spans="1:6" x14ac:dyDescent="0.25">
      <c r="A23" t="s">
        <v>20</v>
      </c>
      <c r="B23" t="s">
        <v>6</v>
      </c>
      <c r="C23" s="1">
        <v>588.98</v>
      </c>
      <c r="D23" s="1">
        <v>1295.78</v>
      </c>
      <c r="E23" s="1">
        <v>1825.86</v>
      </c>
      <c r="F23" s="1">
        <v>1119.08</v>
      </c>
    </row>
    <row r="24" spans="1:6" x14ac:dyDescent="0.25">
      <c r="A24" t="s">
        <v>20</v>
      </c>
      <c r="B24" t="s">
        <v>36</v>
      </c>
      <c r="C24" s="1">
        <v>354.78</v>
      </c>
      <c r="D24" s="1">
        <v>780.98</v>
      </c>
      <c r="E24" s="1">
        <v>1100.06</v>
      </c>
      <c r="F24" s="1">
        <v>673.83</v>
      </c>
    </row>
    <row r="25" spans="1:6" x14ac:dyDescent="0.25">
      <c r="A25" t="s">
        <v>20</v>
      </c>
      <c r="B25" t="s">
        <v>37</v>
      </c>
      <c r="C25" s="1">
        <v>613.03</v>
      </c>
      <c r="D25" s="1">
        <v>1348.64</v>
      </c>
      <c r="E25" s="1">
        <v>1900.39</v>
      </c>
      <c r="F25" s="1">
        <v>1164.75</v>
      </c>
    </row>
    <row r="26" spans="1:6" x14ac:dyDescent="0.25">
      <c r="A26" t="s">
        <v>20</v>
      </c>
      <c r="B26" t="s">
        <v>38</v>
      </c>
      <c r="C26" s="1">
        <v>551.71</v>
      </c>
      <c r="D26" s="1">
        <v>1213.78</v>
      </c>
      <c r="E26" s="1">
        <v>1710.35</v>
      </c>
      <c r="F26" s="1">
        <v>1048.26</v>
      </c>
    </row>
    <row r="27" spans="1:6" x14ac:dyDescent="0.25">
      <c r="A27" t="s">
        <v>20</v>
      </c>
      <c r="B27" t="s">
        <v>39</v>
      </c>
      <c r="C27" s="1">
        <v>552.51</v>
      </c>
      <c r="D27" s="1">
        <v>1215.51</v>
      </c>
      <c r="E27" s="1">
        <v>1712.81</v>
      </c>
      <c r="F27" s="1">
        <v>1049.77</v>
      </c>
    </row>
    <row r="28" spans="1:6" x14ac:dyDescent="0.25">
      <c r="A28" t="s">
        <v>20</v>
      </c>
      <c r="B28" t="s">
        <v>40</v>
      </c>
      <c r="C28" s="1">
        <v>497.25</v>
      </c>
      <c r="D28" s="1">
        <v>1093.97</v>
      </c>
      <c r="E28" s="1">
        <v>1541.54</v>
      </c>
      <c r="F28" s="1">
        <v>944.8</v>
      </c>
    </row>
    <row r="29" spans="1:6" x14ac:dyDescent="0.25">
      <c r="A29" t="s">
        <v>20</v>
      </c>
      <c r="B29" t="s">
        <v>41</v>
      </c>
      <c r="C29" s="1">
        <v>425.65</v>
      </c>
      <c r="D29" s="1">
        <v>936.43</v>
      </c>
      <c r="E29" s="1">
        <v>1319.53</v>
      </c>
      <c r="F29" s="1">
        <v>808.78</v>
      </c>
    </row>
    <row r="31" spans="1:6" x14ac:dyDescent="0.25">
      <c r="B31" t="s">
        <v>35</v>
      </c>
    </row>
    <row r="32" spans="1:6" x14ac:dyDescent="0.25">
      <c r="A32" t="s">
        <v>21</v>
      </c>
      <c r="B32" t="s">
        <v>7</v>
      </c>
      <c r="C32">
        <v>55.4</v>
      </c>
      <c r="D32">
        <v>109.7</v>
      </c>
      <c r="E32">
        <v>182.22</v>
      </c>
      <c r="F32">
        <v>123.56</v>
      </c>
    </row>
    <row r="33" spans="1:6" x14ac:dyDescent="0.25">
      <c r="A33" t="s">
        <v>21</v>
      </c>
      <c r="B33" t="s">
        <v>22</v>
      </c>
      <c r="C33">
        <v>41.93</v>
      </c>
      <c r="D33">
        <v>83.03</v>
      </c>
      <c r="E33">
        <v>132.77000000000001</v>
      </c>
      <c r="F33">
        <v>88.35</v>
      </c>
    </row>
    <row r="34" spans="1:6" x14ac:dyDescent="0.25">
      <c r="A34" t="s">
        <v>21</v>
      </c>
      <c r="B34" t="s">
        <v>6</v>
      </c>
      <c r="C34">
        <v>71.91</v>
      </c>
      <c r="D34">
        <v>158.22999999999999</v>
      </c>
      <c r="E34">
        <v>222.94</v>
      </c>
      <c r="F34">
        <v>136.65</v>
      </c>
    </row>
    <row r="36" spans="1:6" x14ac:dyDescent="0.25">
      <c r="B36" t="s">
        <v>35</v>
      </c>
    </row>
    <row r="37" spans="1:6" x14ac:dyDescent="0.25">
      <c r="A37" t="s">
        <v>23</v>
      </c>
      <c r="B37" t="s">
        <v>42</v>
      </c>
      <c r="C37">
        <v>17.89</v>
      </c>
      <c r="D37">
        <v>39.409999999999997</v>
      </c>
      <c r="E37">
        <v>55.53</v>
      </c>
      <c r="F37">
        <v>34.03</v>
      </c>
    </row>
    <row r="38" spans="1:6" x14ac:dyDescent="0.25">
      <c r="A38" t="s">
        <v>23</v>
      </c>
      <c r="B38" t="s">
        <v>43</v>
      </c>
      <c r="C38">
        <v>21.92</v>
      </c>
      <c r="D38">
        <v>48.2</v>
      </c>
      <c r="E38">
        <v>67.92</v>
      </c>
      <c r="F38">
        <v>41.62</v>
      </c>
    </row>
    <row r="39" spans="1:6" x14ac:dyDescent="0.25">
      <c r="A39" t="s">
        <v>23</v>
      </c>
      <c r="B39" t="s">
        <v>6</v>
      </c>
      <c r="C39">
        <v>8.27</v>
      </c>
      <c r="D39">
        <v>18.2</v>
      </c>
      <c r="E39">
        <v>25.65</v>
      </c>
      <c r="F39">
        <v>15.72</v>
      </c>
    </row>
    <row r="42" spans="1:6" x14ac:dyDescent="0.25">
      <c r="B42" t="s">
        <v>26</v>
      </c>
      <c r="C42">
        <v>6.85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Clackamas Community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Vicki</dc:creator>
  <cp:lastModifiedBy>End User</cp:lastModifiedBy>
  <dcterms:created xsi:type="dcterms:W3CDTF">2014-06-09T15:55:00Z</dcterms:created>
  <dcterms:modified xsi:type="dcterms:W3CDTF">2017-07-11T19:43:13Z</dcterms:modified>
</cp:coreProperties>
</file>